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ERVER2018\Finance\a PUC COVID 19 IMPACT REPORTS\"/>
    </mc:Choice>
  </mc:AlternateContent>
  <xr:revisionPtr revIDLastSave="0" documentId="13_ncr:1_{89A86FF8-A21D-4160-B2A1-B77E44A0B13E}" xr6:coauthVersionLast="45" xr6:coauthVersionMax="45" xr10:uidLastSave="{00000000-0000-0000-0000-000000000000}"/>
  <bookViews>
    <workbookView xWindow="-12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Input'!$A$1:$H$39</definedName>
    <definedName name="_xlnm.Print_Area" localSheetId="2">'Financial Input'!$A$1:$P$76</definedName>
    <definedName name="_xlnm.Print_Area" localSheetId="0">Summary!$A$1:$X$39</definedName>
    <definedName name="Units" localSheetId="2">[1]Inputs!#REF!</definedName>
    <definedName name="Units">'Demand Input'!#REF!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5" l="1"/>
  <c r="G57" i="5"/>
  <c r="G54" i="5"/>
  <c r="G51" i="5"/>
  <c r="G38" i="5"/>
  <c r="G41" i="5"/>
  <c r="G44" i="5"/>
  <c r="G47" i="5"/>
  <c r="O21" i="5" l="1"/>
  <c r="O8" i="5"/>
  <c r="C73" i="5"/>
  <c r="O24" i="5" l="1"/>
  <c r="O11" i="5"/>
  <c r="O14" i="5" l="1"/>
  <c r="O17" i="5"/>
  <c r="O27" i="5"/>
  <c r="O30" i="5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B35" i="4" l="1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<sst xmlns="http://schemas.openxmlformats.org/spreadsheetml/2006/main" count="223" uniqueCount="55">
  <si>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</si>
  <si>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</si>
  <si>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</si>
  <si>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</si>
  <si>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</si>
  <si>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</si>
  <si>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</si>
  <si>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</si>
  <si>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</si>
  <si>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</si>
  <si>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</si>
  <si>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</si>
  <si>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</si>
  <si>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</si>
  <si>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</si>
  <si>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</si>
  <si>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</si>
  <si>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</si>
  <si>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</si>
  <si>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</si>
  <si>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</si>
  <si>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</si>
  <si>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</si>
  <si>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</si>
  <si>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</si>
  <si>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</si>
  <si>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</si>
  <si>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</si>
  <si>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</si>
  <si>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</si>
  <si>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</si>
  <si>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</si>
  <si>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</si>
  <si>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</si>
  <si>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</si>
  <si>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</si>
  <si>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</si>
  <si>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</si>
  <si>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</si>
  <si>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</si>
  <si>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</si>
  <si>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</si>
  <si>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</si>
  <si>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</si>
  <si>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</si>
  <si>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</si>
  <si>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</si>
  <si>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</si>
  <si>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</si>
  <si>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</si>
  <si>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</si>
  <si>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This Year</t>
  </si>
  <si>
    <t>(Last Year)</t>
  </si>
  <si>
    <t xml:space="preserve"> (Last Year)</t>
  </si>
  <si>
    <t>Prior 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</si>
</sst>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618065</xdr:colOff>
      <xdr:row>3</xdr:row>
      <xdr:rowOff>11650</xdr:rowOff>
    </xdr:from>
    <xdr:to>
      <xdr:col>23</xdr:col>
      <xdr:colOff>311679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539750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560917</xdr:colOff>
      <xdr:row>18</xdr:row>
      <xdr:rowOff>163520</xdr:rowOff>
    </xdr:from>
    <xdr:to>
      <xdr:col>15</xdr:col>
      <xdr:colOff>391584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407461</xdr:colOff>
      <xdr:row>19</xdr:row>
      <xdr:rowOff>4771</xdr:rowOff>
    </xdr:from>
    <xdr:to>
      <xdr:col>23</xdr:col>
      <xdr:colOff>310092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dimension ref="A1:BC92"/>
  <sheetViews>
    <sheetView tabSelected="1" zoomScale="90" zoomScaleNormal="90" zoomScaleSheetLayoutView="90" workbookViewId="0">
      <selection activeCell="B90" sqref="B90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4.7109375" customWidth="1"/>
  </cols>
  <sheetData>
    <row r="1" spans="1:55" ht="65.25" customHeight="1" x14ac:dyDescent="1.100000000000000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53" t="s">
        <v>46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9"/>
      <c r="B3" s="5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22</v>
      </c>
      <c r="C31" s="11"/>
      <c r="D31" s="59" t="s">
        <v>8</v>
      </c>
      <c r="E31" s="59"/>
      <c r="F31" s="16"/>
      <c r="G31" s="59" t="s">
        <v>9</v>
      </c>
      <c r="H31" s="59"/>
      <c r="I31" s="16"/>
      <c r="J31" s="59" t="s">
        <v>10</v>
      </c>
      <c r="K31" s="59"/>
      <c r="L31" s="16"/>
      <c r="M31" s="59" t="s">
        <v>2</v>
      </c>
      <c r="N31" s="59"/>
      <c r="O31" s="16"/>
      <c r="P31" s="59" t="s">
        <v>11</v>
      </c>
      <c r="Q31" s="59"/>
      <c r="R31" s="16"/>
      <c r="S31" s="59" t="s">
        <v>12</v>
      </c>
      <c r="T31" s="59"/>
      <c r="U31" s="16"/>
      <c r="V31" s="59" t="s">
        <v>13</v>
      </c>
      <c r="W31" s="59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A62</f>
        <v>Residential Demand (Kgal)</v>
      </c>
      <c r="C32" s="11"/>
      <c r="D32" s="15">
        <f>C64</f>
        <v>132905</v>
      </c>
      <c r="E32" s="14">
        <f>B64</f>
        <v>133616</v>
      </c>
      <c r="G32" s="15">
        <f>C65</f>
        <v>146212</v>
      </c>
      <c r="H32" s="14">
        <f>B65</f>
        <v>146882</v>
      </c>
      <c r="J32" s="15">
        <f>C66</f>
        <v>140621</v>
      </c>
      <c r="K32" s="14">
        <f>B66</f>
        <v>154955</v>
      </c>
      <c r="M32" s="15">
        <f>C67</f>
        <v>162790</v>
      </c>
      <c r="N32" s="14">
        <f>B67</f>
        <v>179419</v>
      </c>
      <c r="P32" s="15">
        <f>C68</f>
        <v>194665</v>
      </c>
      <c r="Q32" s="14">
        <f>B68</f>
        <v>205078</v>
      </c>
      <c r="S32" s="15">
        <f>C69</f>
        <v>194086</v>
      </c>
      <c r="T32" s="14">
        <f>B69</f>
        <v>0</v>
      </c>
      <c r="V32" s="15">
        <f>C70</f>
        <v>209888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A73</f>
        <v>Non-Residential Demand (Kgal)</v>
      </c>
      <c r="C33" s="11"/>
      <c r="D33" s="15">
        <f>C75</f>
        <v>38439</v>
      </c>
      <c r="E33" s="14">
        <f>B75</f>
        <v>36720</v>
      </c>
      <c r="G33" s="15">
        <f>C76</f>
        <v>41545</v>
      </c>
      <c r="H33" s="14">
        <f>B76</f>
        <v>33872</v>
      </c>
      <c r="J33" s="15">
        <f>C77</f>
        <v>39390</v>
      </c>
      <c r="K33" s="14">
        <f>B77</f>
        <v>28794</v>
      </c>
      <c r="M33" s="15">
        <f>C78</f>
        <v>46068</v>
      </c>
      <c r="N33" s="14">
        <f>B78</f>
        <v>33923</v>
      </c>
      <c r="P33" s="15">
        <f>C79</f>
        <v>52164</v>
      </c>
      <c r="Q33" s="14">
        <f>B79</f>
        <v>42862</v>
      </c>
      <c r="S33" s="15">
        <f>C80</f>
        <v>52094</v>
      </c>
      <c r="T33" s="14">
        <f>B80</f>
        <v>0</v>
      </c>
      <c r="V33" s="15">
        <f>C81</f>
        <v>59449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A84</f>
        <v>Wholesale Demand (Kgal)</v>
      </c>
      <c r="C34" s="11"/>
      <c r="D34" s="15">
        <f>C86</f>
        <v>7328</v>
      </c>
      <c r="E34" s="14">
        <f>B86</f>
        <v>5662</v>
      </c>
      <c r="G34" s="15">
        <f>C87</f>
        <v>6673</v>
      </c>
      <c r="H34" s="14">
        <f>B87</f>
        <v>8964</v>
      </c>
      <c r="J34" s="15">
        <f>C88</f>
        <v>9201</v>
      </c>
      <c r="K34" s="14">
        <f>B88</f>
        <v>5557</v>
      </c>
      <c r="M34" s="15">
        <f>C89</f>
        <v>12299</v>
      </c>
      <c r="N34" s="14">
        <f>B89</f>
        <v>22105</v>
      </c>
      <c r="P34" s="15">
        <f>C90</f>
        <v>49180</v>
      </c>
      <c r="Q34" s="14">
        <f>B90</f>
        <v>56817</v>
      </c>
      <c r="S34" s="15">
        <f>C91</f>
        <v>48620</v>
      </c>
      <c r="T34" s="14">
        <f>B91</f>
        <v>0</v>
      </c>
      <c r="V34" s="15">
        <f>C92</f>
        <v>48323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178672</v>
      </c>
      <c r="E35" s="14">
        <f>SUM(E32:E34)</f>
        <v>175998</v>
      </c>
      <c r="G35" s="15">
        <f>SUM(G32:G34)</f>
        <v>194430</v>
      </c>
      <c r="H35" s="14">
        <f>SUM(H32:H34)</f>
        <v>189718</v>
      </c>
      <c r="J35" s="15">
        <f>SUM(J32:J34)</f>
        <v>189212</v>
      </c>
      <c r="K35" s="14">
        <f>SUM(K32:K34)</f>
        <v>189306</v>
      </c>
      <c r="M35" s="15">
        <f>SUM(M32:M34)</f>
        <v>221157</v>
      </c>
      <c r="N35" s="14">
        <f>SUM(N32:N34)</f>
        <v>235447</v>
      </c>
      <c r="P35" s="15">
        <f>SUM(P32:P34)</f>
        <v>296009</v>
      </c>
      <c r="Q35" s="14">
        <f>SUM(Q32:Q34)</f>
        <v>304757</v>
      </c>
      <c r="S35" s="15">
        <f>SUM(S32:S34)</f>
        <v>294800</v>
      </c>
      <c r="T35" s="14">
        <f>SUM(T32:T34)</f>
        <v>0</v>
      </c>
      <c r="V35" s="15">
        <f>SUM(V32:V34)</f>
        <v>317660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7">
        <f>E35/D35-1</f>
        <v>-1.4965971165039837E-2</v>
      </c>
      <c r="E36" s="57"/>
      <c r="F36" s="19"/>
      <c r="G36" s="57">
        <f>H35/G35-1</f>
        <v>-2.4234943167206757E-2</v>
      </c>
      <c r="H36" s="57"/>
      <c r="I36" s="19"/>
      <c r="J36" s="57">
        <f>K35/J35-1</f>
        <v>4.9679724330387032E-4</v>
      </c>
      <c r="K36" s="57"/>
      <c r="L36" s="19"/>
      <c r="M36" s="57">
        <f>N35/M35-1</f>
        <v>6.4614730711666457E-2</v>
      </c>
      <c r="N36" s="57"/>
      <c r="O36" s="19"/>
      <c r="P36" s="57">
        <f>Q35/P35-1</f>
        <v>2.9553155478380777E-2</v>
      </c>
      <c r="Q36" s="57"/>
      <c r="R36" s="19"/>
      <c r="S36" s="57">
        <f>T35/S35-1</f>
        <v>-1</v>
      </c>
      <c r="T36" s="57"/>
      <c r="U36" s="19"/>
      <c r="V36" s="57">
        <f>W35/V35-1</f>
        <v>-1</v>
      </c>
      <c r="W36" s="57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6" t="s">
        <v>23</v>
      </c>
      <c r="B50" s="56"/>
      <c r="C50" s="56"/>
      <c r="D50" s="56"/>
      <c r="E50" s="56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Input'!F31</f>
        <v>189.14</v>
      </c>
      <c r="C54" s="23">
        <f>'Demand Input'!D31</f>
        <v>202.92</v>
      </c>
      <c r="D54" s="5">
        <f t="shared" ref="D54:D60" si="0">B54/C54</f>
        <v>0.93209146461659764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Input'!F32</f>
        <v>218.9</v>
      </c>
      <c r="C55" s="23">
        <f>'Demand Input'!D32</f>
        <v>218.89</v>
      </c>
      <c r="D55" s="5">
        <f t="shared" si="0"/>
        <v>1.0000456850472841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Input'!F33</f>
        <v>201.4</v>
      </c>
      <c r="C56" s="23">
        <f>'Demand Input'!D33</f>
        <v>226.62</v>
      </c>
      <c r="D56" s="5">
        <f t="shared" si="0"/>
        <v>0.888712381960992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Input'!F34</f>
        <v>241.3</v>
      </c>
      <c r="C57" s="23">
        <f>'Demand Input'!D34</f>
        <v>270.85000000000002</v>
      </c>
      <c r="D57" s="5">
        <f t="shared" si="0"/>
        <v>0.89089902159867085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Input'!F35</f>
        <v>318.89999999999998</v>
      </c>
      <c r="C58" s="23">
        <f>'Demand Input'!D35</f>
        <v>263.67</v>
      </c>
      <c r="D58" s="5">
        <f t="shared" si="0"/>
        <v>1.2094663784275799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Input'!F36</f>
        <v>0</v>
      </c>
      <c r="C59" s="23">
        <f>'Demand Input'!D36</f>
        <v>314.55</v>
      </c>
      <c r="D59" s="5">
        <f t="shared" si="0"/>
        <v>0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Input'!F37</f>
        <v>0</v>
      </c>
      <c r="C60" s="23">
        <f>'Demand Input'!D37</f>
        <v>311.17</v>
      </c>
      <c r="D60" s="5">
        <f t="shared" si="0"/>
        <v>0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(Kgal)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133616</v>
      </c>
      <c r="C64" s="6">
        <f>'Demand Input'!B18</f>
        <v>132905</v>
      </c>
      <c r="D64" s="4">
        <f>B64/C64</f>
        <v>1.0053496858658439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146882</v>
      </c>
      <c r="C65" s="6">
        <f>'Demand Input'!B19</f>
        <v>146212</v>
      </c>
      <c r="D65" s="4">
        <f t="shared" ref="D65:D70" si="1">B65/C65</f>
        <v>1.0045823872185593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154955</v>
      </c>
      <c r="C66" s="6">
        <f>'Demand Input'!B20</f>
        <v>140621</v>
      </c>
      <c r="D66" s="4">
        <f t="shared" si="1"/>
        <v>1.1019335661103249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179419</v>
      </c>
      <c r="C67" s="6">
        <f>'Demand Input'!B21</f>
        <v>162790</v>
      </c>
      <c r="D67" s="4">
        <f t="shared" si="1"/>
        <v>1.1021500092143253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205078</v>
      </c>
      <c r="C68" s="6">
        <f>'Demand Input'!B22</f>
        <v>194665</v>
      </c>
      <c r="D68" s="4">
        <f t="shared" si="1"/>
        <v>1.0534918963347288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0</v>
      </c>
      <c r="C69" s="6">
        <f>'Demand Input'!B23</f>
        <v>194086</v>
      </c>
      <c r="D69" s="4">
        <f t="shared" si="1"/>
        <v>0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0</v>
      </c>
      <c r="C70" s="6">
        <f>'Demand Input'!B24</f>
        <v>209888</v>
      </c>
      <c r="D70" s="4">
        <f t="shared" si="1"/>
        <v>0</v>
      </c>
      <c r="E70" s="4"/>
      <c r="F70" s="4"/>
      <c r="I70" s="4"/>
      <c r="L70" s="4"/>
      <c r="O70" s="4"/>
      <c r="R70" s="4"/>
      <c r="U70" s="4"/>
    </row>
    <row r="73" spans="1:21" x14ac:dyDescent="0.25">
      <c r="A73" s="7" t="str">
        <f>"Non-Residential Demand ("&amp;'Demand Input'!$C$9&amp;")"</f>
        <v>Non-Residential Demand (Kgal)</v>
      </c>
    </row>
    <row r="74" spans="1:21" x14ac:dyDescent="0.25">
      <c r="A74" s="2" t="s">
        <v>3</v>
      </c>
      <c r="B74" s="3" t="s">
        <v>0</v>
      </c>
      <c r="C74" s="3" t="s">
        <v>1</v>
      </c>
    </row>
    <row r="75" spans="1:21" x14ac:dyDescent="0.25">
      <c r="A75" s="1" t="s">
        <v>8</v>
      </c>
      <c r="B75" s="6">
        <f>'Demand Input'!G18</f>
        <v>36720</v>
      </c>
      <c r="C75" s="6">
        <f>'Demand Input'!C18</f>
        <v>38439</v>
      </c>
      <c r="D75" s="4">
        <f>B75/C75</f>
        <v>0.9552797939592601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9</v>
      </c>
      <c r="B76" s="6">
        <f>'Demand Input'!G19</f>
        <v>33872</v>
      </c>
      <c r="C76" s="6">
        <f>'Demand Input'!C19</f>
        <v>41545</v>
      </c>
      <c r="D76" s="4">
        <f t="shared" ref="D76:D81" si="2">B76/C76</f>
        <v>0.81530870140811174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10</v>
      </c>
      <c r="B77" s="6">
        <f>'Demand Input'!G20</f>
        <v>28794</v>
      </c>
      <c r="C77" s="6">
        <f>'Demand Input'!C20</f>
        <v>39390</v>
      </c>
      <c r="D77" s="4">
        <f t="shared" si="2"/>
        <v>0.73099771515613099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2</v>
      </c>
      <c r="B78" s="6">
        <f>'Demand Input'!G21</f>
        <v>33923</v>
      </c>
      <c r="C78" s="6">
        <f>'Demand Input'!C21</f>
        <v>46068</v>
      </c>
      <c r="D78" s="4">
        <f t="shared" si="2"/>
        <v>0.73636797777198926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11</v>
      </c>
      <c r="B79" s="6">
        <f>'Demand Input'!G22</f>
        <v>42862</v>
      </c>
      <c r="C79" s="6">
        <f>'Demand Input'!C22</f>
        <v>52164</v>
      </c>
      <c r="D79" s="4">
        <f t="shared" si="2"/>
        <v>0.82167778544590142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12</v>
      </c>
      <c r="B80" s="6">
        <f>'Demand Input'!G23</f>
        <v>0</v>
      </c>
      <c r="C80" s="6">
        <f>'Demand Input'!C23</f>
        <v>52094</v>
      </c>
      <c r="D80" s="4">
        <f t="shared" si="2"/>
        <v>0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13</v>
      </c>
      <c r="B81" s="6">
        <f>'Demand Input'!G24</f>
        <v>0</v>
      </c>
      <c r="C81" s="6">
        <f>'Demand Input'!C24</f>
        <v>59449</v>
      </c>
      <c r="D81" s="4">
        <f t="shared" si="2"/>
        <v>0</v>
      </c>
      <c r="E81" s="4"/>
      <c r="F81" s="4"/>
      <c r="I81" s="4"/>
      <c r="L81" s="4"/>
      <c r="O81" s="4"/>
      <c r="R81" s="4"/>
      <c r="U81" s="4"/>
    </row>
    <row r="84" spans="1:21" x14ac:dyDescent="0.25">
      <c r="A84" s="7" t="str">
        <f>"Wholesale Demand ("&amp;'Demand Input'!$C$9&amp;")"</f>
        <v>Wholesale Demand (Kgal)</v>
      </c>
    </row>
    <row r="85" spans="1:21" x14ac:dyDescent="0.25">
      <c r="A85" s="2" t="s">
        <v>3</v>
      </c>
      <c r="B85" s="3" t="s">
        <v>0</v>
      </c>
      <c r="C85" s="3" t="s">
        <v>1</v>
      </c>
    </row>
    <row r="86" spans="1:21" x14ac:dyDescent="0.25">
      <c r="A86" s="1" t="s">
        <v>8</v>
      </c>
      <c r="B86" s="6">
        <f>'Demand Input'!H18</f>
        <v>5662</v>
      </c>
      <c r="C86" s="6">
        <f>'Demand Input'!D18</f>
        <v>7328</v>
      </c>
      <c r="D86" s="4">
        <f>B86/C86</f>
        <v>0.77265283842794763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Input'!H19</f>
        <v>8964</v>
      </c>
      <c r="C87" s="6">
        <f>'Demand Input'!D19</f>
        <v>6673</v>
      </c>
      <c r="D87" s="4">
        <f t="shared" ref="D87:D92" si="3">B87/C87</f>
        <v>1.3433238423497678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10</v>
      </c>
      <c r="B88" s="6">
        <f>'Demand Input'!H20</f>
        <v>5557</v>
      </c>
      <c r="C88" s="6">
        <f>'Demand Input'!D20</f>
        <v>9201</v>
      </c>
      <c r="D88" s="4">
        <f t="shared" si="3"/>
        <v>0.60395609172915987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2</v>
      </c>
      <c r="B89" s="6">
        <f>'Demand Input'!H21</f>
        <v>22105</v>
      </c>
      <c r="C89" s="6">
        <f>'Demand Input'!D21</f>
        <v>12299</v>
      </c>
      <c r="D89" s="4">
        <f t="shared" si="3"/>
        <v>1.7973005935441906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Input'!H22</f>
        <v>56817</v>
      </c>
      <c r="C90" s="6">
        <f>'Demand Input'!D22</f>
        <v>49180</v>
      </c>
      <c r="D90" s="4">
        <f t="shared" si="3"/>
        <v>1.155286701911346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Input'!H23</f>
        <v>0</v>
      </c>
      <c r="C91" s="6">
        <f>'Demand Input'!D23</f>
        <v>48620</v>
      </c>
      <c r="D91" s="4">
        <f t="shared" si="3"/>
        <v>0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13</v>
      </c>
      <c r="B92" s="6">
        <f>'Demand Input'!H24</f>
        <v>0</v>
      </c>
      <c r="C92" s="6">
        <f>'Demand Input'!D24</f>
        <v>48323</v>
      </c>
      <c r="D92" s="4">
        <f t="shared" si="3"/>
        <v>0</v>
      </c>
      <c r="E92" s="4"/>
      <c r="F92" s="4"/>
      <c r="I92" s="4"/>
      <c r="L92" s="4"/>
      <c r="O92" s="4"/>
      <c r="R92" s="4"/>
      <c r="U92" s="4"/>
    </row>
  </sheetData>
  <mergeCells count="16">
    <mergeCell ref="A1:X1"/>
    <mergeCell ref="P36:Q36"/>
    <mergeCell ref="S36:T36"/>
    <mergeCell ref="D31:E31"/>
    <mergeCell ref="G31:H31"/>
    <mergeCell ref="J31:K31"/>
    <mergeCell ref="M31:N31"/>
    <mergeCell ref="P31:Q31"/>
    <mergeCell ref="S31:T31"/>
    <mergeCell ref="V31:W31"/>
    <mergeCell ref="A50:E50"/>
    <mergeCell ref="V36:W36"/>
    <mergeCell ref="D36:E36"/>
    <mergeCell ref="G36:H36"/>
    <mergeCell ref="J36:K36"/>
    <mergeCell ref="M36:N36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287"/>
  <sheetViews>
    <sheetView showGridLines="0" zoomScaleNormal="100" zoomScaleSheetLayoutView="100" workbookViewId="0">
      <selection activeCell="F22" sqref="F22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3" t="s">
        <v>21</v>
      </c>
      <c r="B1" s="64"/>
      <c r="C1" s="64"/>
      <c r="D1" s="64"/>
      <c r="E1" s="64"/>
      <c r="F1" s="64"/>
      <c r="G1" s="64"/>
      <c r="H1" s="6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4"/>
      <c r="B2" s="64"/>
      <c r="C2" s="64"/>
      <c r="D2" s="64"/>
      <c r="E2" s="64"/>
      <c r="F2" s="64"/>
      <c r="G2" s="64"/>
      <c r="H2" s="6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4"/>
      <c r="B3" s="64"/>
      <c r="C3" s="64"/>
      <c r="D3" s="64"/>
      <c r="E3" s="64"/>
      <c r="F3" s="64"/>
      <c r="G3" s="64"/>
      <c r="H3" s="64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4"/>
      <c r="B4" s="64"/>
      <c r="C4" s="64"/>
      <c r="D4" s="64"/>
      <c r="E4" s="64"/>
      <c r="F4" s="64"/>
      <c r="G4" s="64"/>
      <c r="H4" s="6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5" t="str">
        <f>C8</f>
        <v>PAWTUCKET WATER SUPPLY BOARD</v>
      </c>
      <c r="D5" s="65"/>
      <c r="E5" s="65"/>
      <c r="F5" s="65"/>
      <c r="G5" s="65"/>
      <c r="H5" s="6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5"/>
      <c r="D6" s="65"/>
      <c r="E6" s="65"/>
      <c r="F6" s="65"/>
      <c r="G6" s="65"/>
      <c r="H6" s="6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67" t="s">
        <v>46</v>
      </c>
      <c r="D8" s="67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68" t="s">
        <v>45</v>
      </c>
      <c r="D9" s="68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49</v>
      </c>
      <c r="C10" s="68" t="s">
        <v>44</v>
      </c>
      <c r="D10" s="68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2"/>
      <c r="C12" s="62"/>
      <c r="D12" s="62"/>
      <c r="E12" s="62"/>
      <c r="F12" s="62"/>
      <c r="G12" s="62"/>
      <c r="H12" s="62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6" t="str">
        <f>"Input Customer Demand ("&amp;C9&amp;")"</f>
        <v>Input Customer Demand (Kgal)</v>
      </c>
      <c r="C14" s="66"/>
      <c r="D14" s="66"/>
      <c r="E14" s="66"/>
      <c r="F14" s="66"/>
      <c r="G14" s="66"/>
      <c r="H14" s="6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0" t="s">
        <v>16</v>
      </c>
      <c r="C15" s="60"/>
      <c r="D15" s="60"/>
      <c r="E15" s="60"/>
      <c r="F15" s="60"/>
      <c r="G15" s="60"/>
      <c r="H15" s="6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9" t="s">
        <v>18</v>
      </c>
      <c r="C16" s="69"/>
      <c r="D16" s="69"/>
      <c r="E16" s="37"/>
      <c r="F16" s="69" t="s">
        <v>17</v>
      </c>
      <c r="G16" s="69"/>
      <c r="H16" s="69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v>132905</v>
      </c>
      <c r="C18" s="21">
        <v>38439</v>
      </c>
      <c r="D18" s="21">
        <v>7328</v>
      </c>
      <c r="E18" s="22"/>
      <c r="F18" s="21">
        <v>133616</v>
      </c>
      <c r="G18" s="21">
        <v>36720</v>
      </c>
      <c r="H18" s="21">
        <v>5662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v>146212</v>
      </c>
      <c r="C19" s="21">
        <v>41545</v>
      </c>
      <c r="D19" s="21">
        <v>6673</v>
      </c>
      <c r="E19" s="22"/>
      <c r="F19" s="21">
        <v>146882</v>
      </c>
      <c r="G19" s="21">
        <v>33872</v>
      </c>
      <c r="H19" s="21">
        <v>8964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v>140621</v>
      </c>
      <c r="C20" s="21">
        <v>39390</v>
      </c>
      <c r="D20" s="21">
        <v>9201</v>
      </c>
      <c r="E20" s="22"/>
      <c r="F20" s="21">
        <v>154955</v>
      </c>
      <c r="G20" s="21">
        <v>28794</v>
      </c>
      <c r="H20" s="21">
        <v>5557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v>162790</v>
      </c>
      <c r="C21" s="21">
        <v>46068</v>
      </c>
      <c r="D21" s="21">
        <v>12299</v>
      </c>
      <c r="E21" s="22"/>
      <c r="F21" s="21">
        <v>179419</v>
      </c>
      <c r="G21" s="21">
        <v>33923</v>
      </c>
      <c r="H21" s="21">
        <v>22105</v>
      </c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v>194665</v>
      </c>
      <c r="C22" s="21">
        <v>52164</v>
      </c>
      <c r="D22" s="21">
        <v>49180</v>
      </c>
      <c r="E22" s="22"/>
      <c r="F22" s="21">
        <v>205078</v>
      </c>
      <c r="G22" s="21">
        <v>42862</v>
      </c>
      <c r="H22" s="21">
        <v>56817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v>194086</v>
      </c>
      <c r="C23" s="21">
        <v>52094</v>
      </c>
      <c r="D23" s="21">
        <v>48620</v>
      </c>
      <c r="E23" s="22"/>
      <c r="F23" s="21"/>
      <c r="G23" s="21"/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v>209888</v>
      </c>
      <c r="C24" s="21">
        <v>59449</v>
      </c>
      <c r="D24" s="21">
        <v>48323</v>
      </c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25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25">
      <c r="A26" s="37"/>
      <c r="B26" s="61"/>
      <c r="C26" s="61"/>
      <c r="D26" s="61"/>
      <c r="E26" s="61"/>
      <c r="F26" s="61"/>
      <c r="G26" s="61"/>
      <c r="H26" s="61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25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25" x14ac:dyDescent="0.35">
      <c r="A28" s="38"/>
      <c r="B28" s="66" t="str">
        <f>"Input Water Produced ("&amp;C10&amp;")"</f>
        <v>Input Water Produced (MG)</v>
      </c>
      <c r="C28" s="66"/>
      <c r="D28" s="66"/>
      <c r="E28" s="66"/>
      <c r="F28" s="66"/>
      <c r="G28" s="66"/>
      <c r="H28" s="6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38"/>
      <c r="B29" s="60" t="s">
        <v>20</v>
      </c>
      <c r="C29" s="60"/>
      <c r="D29" s="60"/>
      <c r="E29" s="60"/>
      <c r="F29" s="60"/>
      <c r="G29" s="60"/>
      <c r="H29" s="6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25" x14ac:dyDescent="0.3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25">
      <c r="A31" s="38"/>
      <c r="B31" s="35"/>
      <c r="C31" s="43" t="s">
        <v>8</v>
      </c>
      <c r="D31" s="20">
        <v>202.92</v>
      </c>
      <c r="E31" s="44"/>
      <c r="F31" s="20">
        <v>189.14</v>
      </c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25">
      <c r="A32" s="38"/>
      <c r="B32" s="35"/>
      <c r="C32" s="43" t="s">
        <v>9</v>
      </c>
      <c r="D32" s="20">
        <v>218.89</v>
      </c>
      <c r="E32" s="44"/>
      <c r="F32" s="20">
        <v>218.9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35"/>
      <c r="C33" s="43" t="s">
        <v>10</v>
      </c>
      <c r="D33" s="20">
        <v>226.62</v>
      </c>
      <c r="E33" s="44"/>
      <c r="F33" s="20">
        <v>201.4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35"/>
      <c r="C34" s="43" t="s">
        <v>2</v>
      </c>
      <c r="D34" s="20">
        <v>270.85000000000002</v>
      </c>
      <c r="E34" s="44"/>
      <c r="F34" s="20">
        <v>241.3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/>
      <c r="C35" s="43" t="s">
        <v>11</v>
      </c>
      <c r="D35" s="20">
        <v>263.67</v>
      </c>
      <c r="E35" s="44"/>
      <c r="F35" s="20">
        <v>318.89999999999998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/>
      <c r="C36" s="43" t="s">
        <v>12</v>
      </c>
      <c r="D36" s="20">
        <v>314.55</v>
      </c>
      <c r="E36" s="44"/>
      <c r="F36" s="20"/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/>
      <c r="C37" s="43" t="s">
        <v>13</v>
      </c>
      <c r="D37" s="20">
        <v>311.17</v>
      </c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2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25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25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2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Z99"/>
  <sheetViews>
    <sheetView zoomScaleNormal="100" zoomScaleSheetLayoutView="100" workbookViewId="0">
      <selection activeCell="Y40" sqref="Y40:Z4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16" width="3.85546875" style="32" customWidth="1"/>
    <col min="17" max="17" width="15.85546875" style="32" customWidth="1"/>
    <col min="18" max="21" width="9.140625" style="32"/>
    <col min="22" max="16384" width="9.140625" style="8"/>
  </cols>
  <sheetData>
    <row r="1" spans="1:26" ht="23.25" x14ac:dyDescent="0.35">
      <c r="A1" s="47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ht="18.75" x14ac:dyDescent="0.3">
      <c r="A3" s="35"/>
      <c r="B3" s="48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x14ac:dyDescent="0.25">
      <c r="A5" s="35"/>
      <c r="B5" s="35"/>
      <c r="C5" s="35" t="s">
        <v>26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:26" x14ac:dyDescent="0.25">
      <c r="P7" s="8"/>
      <c r="V7" s="32"/>
      <c r="W7" s="32"/>
      <c r="X7" s="32"/>
      <c r="Y7" s="32"/>
      <c r="Z7" s="32"/>
    </row>
    <row r="8" spans="1:26" x14ac:dyDescent="0.25">
      <c r="C8" s="25" t="s">
        <v>11</v>
      </c>
      <c r="E8" s="27">
        <v>905191</v>
      </c>
      <c r="G8" s="27">
        <v>283109</v>
      </c>
      <c r="I8" s="27">
        <v>190870</v>
      </c>
      <c r="K8" s="27">
        <v>135866</v>
      </c>
      <c r="M8" s="27">
        <v>613990</v>
      </c>
      <c r="O8" s="27">
        <f>E8+G8+I8+K8+M8</f>
        <v>2129026</v>
      </c>
      <c r="P8" s="8"/>
      <c r="V8" s="32"/>
      <c r="W8" s="32"/>
      <c r="X8" s="32"/>
      <c r="Y8" s="32"/>
      <c r="Z8" s="32"/>
    </row>
    <row r="9" spans="1:26" x14ac:dyDescent="0.25">
      <c r="C9" s="26" t="s">
        <v>27</v>
      </c>
      <c r="D9" s="26"/>
      <c r="E9" s="26" t="s">
        <v>28</v>
      </c>
      <c r="F9" s="26"/>
      <c r="G9" s="26" t="s">
        <v>29</v>
      </c>
      <c r="H9" s="26"/>
      <c r="I9" s="26" t="s">
        <v>47</v>
      </c>
      <c r="J9" s="26"/>
      <c r="K9" s="26" t="s">
        <v>30</v>
      </c>
      <c r="L9" s="26"/>
      <c r="M9" s="26" t="s">
        <v>31</v>
      </c>
      <c r="N9" s="26"/>
      <c r="O9" s="26" t="s">
        <v>32</v>
      </c>
      <c r="P9" s="8"/>
      <c r="V9" s="32"/>
      <c r="W9" s="32"/>
      <c r="X9" s="32"/>
      <c r="Y9" s="32"/>
      <c r="Z9" s="32"/>
    </row>
    <row r="10" spans="1:26" x14ac:dyDescent="0.25">
      <c r="P10" s="8"/>
      <c r="V10" s="32"/>
      <c r="W10" s="32"/>
      <c r="X10" s="32"/>
      <c r="Y10" s="32"/>
      <c r="Z10" s="32"/>
    </row>
    <row r="11" spans="1:26" x14ac:dyDescent="0.25">
      <c r="C11" s="25" t="s">
        <v>2</v>
      </c>
      <c r="E11" s="27">
        <v>923259.20000000007</v>
      </c>
      <c r="G11" s="27">
        <v>296188.28000000003</v>
      </c>
      <c r="I11" s="27">
        <v>193068.3</v>
      </c>
      <c r="K11" s="27">
        <v>171198.82</v>
      </c>
      <c r="M11" s="27">
        <v>542223.34</v>
      </c>
      <c r="O11" s="27">
        <f>E11+G11+I11+K11+M11</f>
        <v>2125937.94</v>
      </c>
      <c r="P11" s="8"/>
      <c r="V11" s="32"/>
      <c r="W11" s="32"/>
      <c r="X11" s="32"/>
      <c r="Y11" s="32"/>
      <c r="Z11" s="32"/>
    </row>
    <row r="12" spans="1:26" x14ac:dyDescent="0.25">
      <c r="C12" s="26" t="s">
        <v>51</v>
      </c>
      <c r="D12" s="26"/>
      <c r="E12" s="26" t="s">
        <v>28</v>
      </c>
      <c r="F12" s="26"/>
      <c r="G12" s="26" t="s">
        <v>29</v>
      </c>
      <c r="H12" s="26"/>
      <c r="I12" s="26" t="s">
        <v>47</v>
      </c>
      <c r="J12" s="26"/>
      <c r="K12" s="26" t="s">
        <v>30</v>
      </c>
      <c r="L12" s="26"/>
      <c r="M12" s="26" t="s">
        <v>31</v>
      </c>
      <c r="N12" s="26"/>
      <c r="O12" s="26" t="s">
        <v>32</v>
      </c>
      <c r="P12" s="8"/>
      <c r="V12" s="32"/>
      <c r="W12" s="32"/>
      <c r="X12" s="32"/>
      <c r="Y12" s="32"/>
      <c r="Z12" s="32"/>
    </row>
    <row r="13" spans="1:26" x14ac:dyDescent="0.25">
      <c r="P13" s="8"/>
      <c r="V13" s="32"/>
      <c r="W13" s="32"/>
      <c r="X13" s="32"/>
      <c r="Y13" s="32"/>
      <c r="Z13" s="32"/>
    </row>
    <row r="14" spans="1:26" x14ac:dyDescent="0.25">
      <c r="C14" s="25" t="s">
        <v>10</v>
      </c>
      <c r="E14" s="27">
        <v>871910.69000000006</v>
      </c>
      <c r="G14" s="27">
        <v>313915.40000000002</v>
      </c>
      <c r="I14" s="27">
        <v>229040.93</v>
      </c>
      <c r="K14" s="27">
        <v>142213.85</v>
      </c>
      <c r="M14" s="27">
        <v>502286.66000000003</v>
      </c>
      <c r="O14" s="27">
        <f>E14+G14+I14+K14+M14</f>
        <v>2059367.5300000003</v>
      </c>
      <c r="P14" s="8"/>
      <c r="V14" s="32"/>
      <c r="W14" s="32"/>
      <c r="X14" s="32"/>
      <c r="Y14" s="32"/>
      <c r="Z14" s="32"/>
    </row>
    <row r="15" spans="1:26" x14ac:dyDescent="0.25">
      <c r="C15" s="26" t="s">
        <v>51</v>
      </c>
      <c r="D15" s="26"/>
      <c r="E15" s="26" t="s">
        <v>28</v>
      </c>
      <c r="F15" s="26"/>
      <c r="G15" s="26" t="s">
        <v>29</v>
      </c>
      <c r="H15" s="26"/>
      <c r="I15" s="26" t="s">
        <v>47</v>
      </c>
      <c r="J15" s="26"/>
      <c r="K15" s="26" t="s">
        <v>30</v>
      </c>
      <c r="L15" s="26"/>
      <c r="M15" s="26" t="s">
        <v>31</v>
      </c>
      <c r="N15" s="26"/>
      <c r="O15" s="26" t="s">
        <v>32</v>
      </c>
      <c r="P15" s="8"/>
      <c r="V15" s="32"/>
      <c r="W15" s="32"/>
      <c r="X15" s="32"/>
      <c r="Y15" s="32"/>
      <c r="Z15" s="32"/>
    </row>
    <row r="16" spans="1:26" x14ac:dyDescent="0.25">
      <c r="P16" s="8"/>
      <c r="V16" s="32"/>
      <c r="W16" s="32"/>
      <c r="X16" s="32"/>
      <c r="Y16" s="32"/>
      <c r="Z16" s="32"/>
    </row>
    <row r="17" spans="3:26" x14ac:dyDescent="0.25">
      <c r="C17" s="25" t="s">
        <v>9</v>
      </c>
      <c r="E17" s="27">
        <v>1092371</v>
      </c>
      <c r="G17" s="27">
        <v>361998</v>
      </c>
      <c r="I17" s="27">
        <v>196045</v>
      </c>
      <c r="K17" s="27">
        <v>140759</v>
      </c>
      <c r="M17" s="27">
        <v>455665</v>
      </c>
      <c r="O17" s="27">
        <f>E17+G17+I17+K17+M17</f>
        <v>2246838</v>
      </c>
      <c r="P17" s="8"/>
      <c r="V17" s="32"/>
      <c r="W17" s="32"/>
      <c r="X17" s="32"/>
      <c r="Y17" s="32"/>
      <c r="Z17" s="32"/>
    </row>
    <row r="18" spans="3:26" x14ac:dyDescent="0.25">
      <c r="C18" s="26" t="s">
        <v>51</v>
      </c>
      <c r="D18" s="26"/>
      <c r="E18" s="26" t="s">
        <v>28</v>
      </c>
      <c r="F18" s="26"/>
      <c r="G18" s="26" t="s">
        <v>29</v>
      </c>
      <c r="H18" s="26"/>
      <c r="I18" s="26" t="s">
        <v>47</v>
      </c>
      <c r="J18" s="26"/>
      <c r="K18" s="26" t="s">
        <v>30</v>
      </c>
      <c r="L18" s="26"/>
      <c r="M18" s="26" t="s">
        <v>31</v>
      </c>
      <c r="N18" s="26"/>
      <c r="O18" s="26" t="s">
        <v>32</v>
      </c>
      <c r="P18" s="8"/>
      <c r="V18" s="32"/>
      <c r="W18" s="32"/>
      <c r="X18" s="32"/>
      <c r="Y18" s="32"/>
      <c r="Z18" s="32"/>
    </row>
    <row r="19" spans="3:26" x14ac:dyDescent="0.25">
      <c r="P19" s="8"/>
      <c r="V19" s="32"/>
      <c r="W19" s="32"/>
      <c r="X19" s="32"/>
      <c r="Y19" s="32"/>
      <c r="Z19" s="32"/>
    </row>
    <row r="20" spans="3:26" x14ac:dyDescent="0.25">
      <c r="P20" s="8"/>
      <c r="V20" s="32"/>
      <c r="W20" s="32"/>
      <c r="X20" s="32"/>
      <c r="Y20" s="32"/>
      <c r="Z20" s="32"/>
    </row>
    <row r="21" spans="3:26" x14ac:dyDescent="0.25">
      <c r="C21" s="25" t="s">
        <v>11</v>
      </c>
      <c r="E21" s="27">
        <v>1009494</v>
      </c>
      <c r="G21" s="27">
        <v>303069</v>
      </c>
      <c r="I21" s="27">
        <v>193872</v>
      </c>
      <c r="K21" s="27">
        <v>115211</v>
      </c>
      <c r="M21" s="27">
        <v>358939</v>
      </c>
      <c r="O21" s="27">
        <f>E21+G21+I21+K21+M21</f>
        <v>1980585</v>
      </c>
      <c r="P21" s="8"/>
      <c r="V21" s="32"/>
      <c r="W21" s="32"/>
      <c r="X21" s="32"/>
      <c r="Y21" s="32"/>
      <c r="Z21" s="32"/>
    </row>
    <row r="22" spans="3:26" x14ac:dyDescent="0.25">
      <c r="C22" s="26" t="s">
        <v>34</v>
      </c>
      <c r="D22" s="26"/>
      <c r="E22" s="26" t="s">
        <v>28</v>
      </c>
      <c r="F22" s="26"/>
      <c r="G22" s="26" t="s">
        <v>29</v>
      </c>
      <c r="H22" s="26"/>
      <c r="I22" s="26" t="s">
        <v>47</v>
      </c>
      <c r="J22" s="26"/>
      <c r="K22" s="26" t="s">
        <v>30</v>
      </c>
      <c r="L22" s="26"/>
      <c r="M22" s="26" t="s">
        <v>31</v>
      </c>
      <c r="N22" s="26"/>
      <c r="O22" s="26" t="s">
        <v>32</v>
      </c>
      <c r="P22" s="8"/>
      <c r="V22" s="32"/>
      <c r="W22" s="32"/>
      <c r="X22" s="32"/>
      <c r="Y22" s="32"/>
      <c r="Z22" s="32"/>
    </row>
    <row r="23" spans="3:26" x14ac:dyDescent="0.25">
      <c r="P23" s="8"/>
      <c r="V23" s="32"/>
      <c r="W23" s="32"/>
      <c r="X23" s="32"/>
      <c r="Y23" s="32"/>
      <c r="Z23" s="32"/>
    </row>
    <row r="24" spans="3:26" x14ac:dyDescent="0.25">
      <c r="C24" s="25" t="s">
        <v>2</v>
      </c>
      <c r="E24" s="27">
        <v>865634.97</v>
      </c>
      <c r="G24" s="27">
        <v>287830.62</v>
      </c>
      <c r="I24" s="27">
        <v>158702.93</v>
      </c>
      <c r="K24" s="27">
        <v>122868.32</v>
      </c>
      <c r="M24" s="27">
        <v>348300.04000000004</v>
      </c>
      <c r="O24" s="27">
        <f>E24+G24+I24+K24+M24</f>
        <v>1783336.88</v>
      </c>
      <c r="P24" s="8"/>
      <c r="V24" s="32"/>
      <c r="W24" s="32"/>
      <c r="X24" s="32"/>
      <c r="Y24" s="32"/>
      <c r="Z24" s="32"/>
    </row>
    <row r="25" spans="3:26" x14ac:dyDescent="0.25">
      <c r="C25" s="26" t="s">
        <v>53</v>
      </c>
      <c r="D25" s="26"/>
      <c r="E25" s="26" t="s">
        <v>28</v>
      </c>
      <c r="F25" s="26"/>
      <c r="G25" s="26" t="s">
        <v>29</v>
      </c>
      <c r="H25" s="26"/>
      <c r="I25" s="26" t="s">
        <v>47</v>
      </c>
      <c r="J25" s="26"/>
      <c r="K25" s="26" t="s">
        <v>30</v>
      </c>
      <c r="L25" s="26"/>
      <c r="M25" s="26" t="s">
        <v>31</v>
      </c>
      <c r="N25" s="26"/>
      <c r="O25" s="26" t="s">
        <v>32</v>
      </c>
      <c r="P25" s="8"/>
      <c r="V25" s="32"/>
      <c r="W25" s="32"/>
      <c r="X25" s="32"/>
      <c r="Y25" s="32"/>
      <c r="Z25" s="32"/>
    </row>
    <row r="26" spans="3:26" x14ac:dyDescent="0.25">
      <c r="P26" s="8"/>
      <c r="V26" s="32"/>
      <c r="W26" s="32"/>
      <c r="X26" s="32"/>
      <c r="Y26" s="32"/>
      <c r="Z26" s="32"/>
    </row>
    <row r="27" spans="3:26" x14ac:dyDescent="0.25">
      <c r="C27" s="25" t="s">
        <v>10</v>
      </c>
      <c r="E27" s="27">
        <v>1078457</v>
      </c>
      <c r="G27" s="27">
        <v>271971</v>
      </c>
      <c r="I27" s="27">
        <v>204667</v>
      </c>
      <c r="K27" s="27">
        <v>134602</v>
      </c>
      <c r="M27" s="27">
        <v>420187</v>
      </c>
      <c r="O27" s="27">
        <f>E27+G27+I27+K27+M27</f>
        <v>2109884</v>
      </c>
      <c r="P27" s="8"/>
      <c r="V27" s="32"/>
      <c r="W27" s="32"/>
      <c r="X27" s="32"/>
      <c r="Y27" s="32"/>
      <c r="Z27" s="32"/>
    </row>
    <row r="28" spans="3:26" x14ac:dyDescent="0.25">
      <c r="C28" s="26" t="s">
        <v>52</v>
      </c>
      <c r="D28" s="26"/>
      <c r="E28" s="26" t="s">
        <v>28</v>
      </c>
      <c r="F28" s="26"/>
      <c r="G28" s="26" t="s">
        <v>29</v>
      </c>
      <c r="H28" s="26"/>
      <c r="I28" s="26" t="s">
        <v>47</v>
      </c>
      <c r="J28" s="26"/>
      <c r="K28" s="26" t="s">
        <v>30</v>
      </c>
      <c r="L28" s="26"/>
      <c r="M28" s="26" t="s">
        <v>31</v>
      </c>
      <c r="N28" s="26"/>
      <c r="O28" s="26" t="s">
        <v>32</v>
      </c>
      <c r="P28" s="8"/>
      <c r="V28" s="32"/>
      <c r="W28" s="32"/>
      <c r="X28" s="32"/>
      <c r="Y28" s="32"/>
      <c r="Z28" s="32"/>
    </row>
    <row r="29" spans="3:26" x14ac:dyDescent="0.25">
      <c r="P29" s="8"/>
      <c r="V29" s="32"/>
      <c r="W29" s="32"/>
      <c r="X29" s="32"/>
      <c r="Y29" s="32"/>
      <c r="Z29" s="32"/>
    </row>
    <row r="30" spans="3:26" x14ac:dyDescent="0.25">
      <c r="C30" s="25" t="s">
        <v>9</v>
      </c>
      <c r="E30" s="27">
        <v>818798</v>
      </c>
      <c r="G30" s="27">
        <v>343204</v>
      </c>
      <c r="I30" s="27">
        <v>197141</v>
      </c>
      <c r="K30" s="27">
        <v>143619</v>
      </c>
      <c r="M30" s="27">
        <v>437582</v>
      </c>
      <c r="O30" s="27">
        <f>E30+G30+I30+K30+M30</f>
        <v>1940344</v>
      </c>
      <c r="P30" s="8"/>
      <c r="V30" s="32"/>
      <c r="W30" s="32"/>
      <c r="X30" s="32"/>
      <c r="Y30" s="32"/>
      <c r="Z30" s="32"/>
    </row>
    <row r="31" spans="3:26" x14ac:dyDescent="0.25">
      <c r="C31" s="26" t="s">
        <v>52</v>
      </c>
      <c r="D31" s="26"/>
      <c r="E31" s="26" t="s">
        <v>28</v>
      </c>
      <c r="F31" s="26"/>
      <c r="G31" s="26" t="s">
        <v>29</v>
      </c>
      <c r="H31" s="26"/>
      <c r="I31" s="26" t="s">
        <v>47</v>
      </c>
      <c r="J31" s="26"/>
      <c r="K31" s="26" t="s">
        <v>30</v>
      </c>
      <c r="L31" s="26"/>
      <c r="M31" s="26" t="s">
        <v>31</v>
      </c>
      <c r="N31" s="26"/>
      <c r="O31" s="26" t="s">
        <v>32</v>
      </c>
      <c r="P31" s="26"/>
      <c r="V31" s="32"/>
      <c r="W31" s="32"/>
      <c r="X31" s="32"/>
      <c r="Y31" s="32"/>
      <c r="Z31" s="32"/>
    </row>
    <row r="32" spans="3:26" x14ac:dyDescent="0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V32" s="32"/>
      <c r="W32" s="32"/>
      <c r="X32" s="32"/>
      <c r="Y32" s="32"/>
      <c r="Z32" s="32"/>
    </row>
    <row r="33" spans="1:26" ht="18.75" x14ac:dyDescent="0.3">
      <c r="A33" s="35"/>
      <c r="B33" s="48" t="s">
        <v>35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2"/>
      <c r="W33" s="32"/>
      <c r="X33" s="32"/>
      <c r="Y33" s="32"/>
      <c r="Z33" s="32"/>
    </row>
    <row r="34" spans="1:26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2"/>
      <c r="W34" s="32"/>
      <c r="X34" s="32"/>
      <c r="Y34" s="32"/>
      <c r="Z34" s="32"/>
    </row>
    <row r="35" spans="1:26" x14ac:dyDescent="0.25">
      <c r="A35" s="35"/>
      <c r="B35" s="35"/>
      <c r="C35" s="35" t="s">
        <v>36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2"/>
      <c r="W35" s="32"/>
      <c r="X35" s="32"/>
      <c r="Y35" s="32"/>
      <c r="Z35" s="32"/>
    </row>
    <row r="36" spans="1:26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2"/>
      <c r="W36" s="32"/>
      <c r="X36" s="32"/>
      <c r="Y36" s="32"/>
      <c r="Z36" s="32"/>
    </row>
    <row r="37" spans="1:26" x14ac:dyDescent="0.25">
      <c r="A37" s="49"/>
      <c r="B37" s="49"/>
      <c r="C37" s="49"/>
      <c r="D37" s="49"/>
      <c r="E37" s="49"/>
      <c r="F37" s="49"/>
      <c r="G37" s="49"/>
      <c r="H37" s="49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2"/>
      <c r="W37" s="32"/>
      <c r="X37" s="32"/>
      <c r="Y37" s="32"/>
      <c r="Z37" s="32"/>
    </row>
    <row r="38" spans="1:26" x14ac:dyDescent="0.25">
      <c r="A38" s="49"/>
      <c r="B38" s="49"/>
      <c r="C38" s="25" t="s">
        <v>11</v>
      </c>
      <c r="D38" s="49"/>
      <c r="E38" s="21" t="s">
        <v>48</v>
      </c>
      <c r="F38" s="49"/>
      <c r="G38" s="27">
        <f>SUM(G8:M8)</f>
        <v>1223835</v>
      </c>
      <c r="H38" s="49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2"/>
      <c r="W38" s="32"/>
      <c r="X38" s="32"/>
      <c r="Y38" s="32"/>
      <c r="Z38" s="32"/>
    </row>
    <row r="39" spans="1:26" ht="30" x14ac:dyDescent="0.25">
      <c r="C39" s="54" t="s">
        <v>0</v>
      </c>
      <c r="D39" s="26"/>
      <c r="E39" s="28" t="s">
        <v>37</v>
      </c>
      <c r="F39" s="26"/>
      <c r="G39" s="28" t="s">
        <v>38</v>
      </c>
      <c r="H39" s="26"/>
      <c r="I39" s="46"/>
      <c r="J39" s="46"/>
      <c r="K39" s="46"/>
      <c r="L39" s="46"/>
      <c r="M39" s="46"/>
      <c r="N39" s="46"/>
      <c r="O39" s="46"/>
      <c r="P39" s="46"/>
      <c r="V39" s="32"/>
      <c r="W39" s="32"/>
      <c r="X39" s="32"/>
    </row>
    <row r="40" spans="1:26" x14ac:dyDescent="0.25">
      <c r="I40" s="32"/>
      <c r="J40" s="32"/>
      <c r="K40" s="32"/>
      <c r="L40" s="32"/>
      <c r="M40" s="32"/>
      <c r="N40" s="32"/>
      <c r="O40" s="32"/>
      <c r="V40" s="32"/>
      <c r="W40" s="32"/>
      <c r="X40" s="32"/>
    </row>
    <row r="41" spans="1:26" x14ac:dyDescent="0.25">
      <c r="A41" s="49"/>
      <c r="B41" s="49"/>
      <c r="C41" s="25" t="s">
        <v>2</v>
      </c>
      <c r="D41" s="49"/>
      <c r="E41" s="21" t="s">
        <v>48</v>
      </c>
      <c r="F41" s="49"/>
      <c r="G41" s="27">
        <f>SUM(G11:M11)</f>
        <v>1202678.74</v>
      </c>
      <c r="H41" s="49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2"/>
      <c r="W41" s="32"/>
      <c r="X41" s="32"/>
    </row>
    <row r="42" spans="1:26" ht="30" x14ac:dyDescent="0.25">
      <c r="C42" s="54" t="s">
        <v>0</v>
      </c>
      <c r="D42" s="26"/>
      <c r="E42" s="28" t="s">
        <v>37</v>
      </c>
      <c r="F42" s="26"/>
      <c r="G42" s="28" t="s">
        <v>38</v>
      </c>
      <c r="H42" s="26"/>
      <c r="I42" s="46"/>
      <c r="J42" s="46"/>
      <c r="K42" s="46"/>
      <c r="L42" s="46"/>
      <c r="M42" s="46"/>
      <c r="N42" s="46"/>
      <c r="O42" s="46"/>
      <c r="P42" s="46"/>
      <c r="V42" s="32"/>
      <c r="W42" s="32"/>
      <c r="X42" s="32"/>
    </row>
    <row r="43" spans="1:26" x14ac:dyDescent="0.25">
      <c r="I43" s="32"/>
      <c r="J43" s="32"/>
      <c r="K43" s="32"/>
      <c r="L43" s="32"/>
      <c r="M43" s="32"/>
      <c r="N43" s="32"/>
      <c r="O43" s="32"/>
      <c r="V43" s="32"/>
      <c r="W43" s="32"/>
      <c r="X43" s="32"/>
    </row>
    <row r="44" spans="1:26" x14ac:dyDescent="0.25">
      <c r="A44" s="49"/>
      <c r="B44" s="49"/>
      <c r="C44" s="25" t="s">
        <v>10</v>
      </c>
      <c r="D44" s="49"/>
      <c r="E44" s="21" t="s">
        <v>48</v>
      </c>
      <c r="F44" s="49"/>
      <c r="G44" s="27">
        <f>SUM(G14:M14)</f>
        <v>1187456.8400000001</v>
      </c>
      <c r="H44" s="49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2"/>
      <c r="W44" s="32"/>
      <c r="X44" s="32"/>
    </row>
    <row r="45" spans="1:26" ht="30" x14ac:dyDescent="0.25">
      <c r="C45" s="54" t="s">
        <v>0</v>
      </c>
      <c r="D45" s="26"/>
      <c r="E45" s="28" t="s">
        <v>37</v>
      </c>
      <c r="F45" s="26"/>
      <c r="G45" s="28" t="s">
        <v>38</v>
      </c>
      <c r="H45" s="26"/>
      <c r="I45" s="46"/>
      <c r="J45" s="46"/>
      <c r="K45" s="46"/>
      <c r="L45" s="46"/>
      <c r="M45" s="46"/>
      <c r="N45" s="46"/>
      <c r="O45" s="46"/>
      <c r="P45" s="46"/>
      <c r="V45" s="32"/>
      <c r="W45" s="32"/>
      <c r="X45" s="32"/>
    </row>
    <row r="46" spans="1:26" x14ac:dyDescent="0.25">
      <c r="I46" s="32"/>
      <c r="J46" s="32"/>
      <c r="K46" s="32"/>
      <c r="L46" s="32"/>
      <c r="M46" s="32"/>
      <c r="N46" s="32"/>
      <c r="O46" s="32"/>
      <c r="V46" s="32"/>
      <c r="W46" s="32"/>
      <c r="X46" s="32"/>
    </row>
    <row r="47" spans="1:26" x14ac:dyDescent="0.25">
      <c r="C47" s="25" t="s">
        <v>9</v>
      </c>
      <c r="D47" s="26"/>
      <c r="E47" s="21" t="s">
        <v>48</v>
      </c>
      <c r="F47" s="26"/>
      <c r="G47" s="27">
        <f>SUM(G17:M17)</f>
        <v>1154467</v>
      </c>
      <c r="H47" s="26"/>
      <c r="I47" s="46"/>
      <c r="J47" s="32"/>
      <c r="K47" s="32"/>
      <c r="L47" s="32"/>
      <c r="M47" s="32"/>
      <c r="N47" s="32"/>
      <c r="O47" s="32"/>
      <c r="V47" s="32"/>
      <c r="W47" s="32"/>
      <c r="X47" s="32"/>
    </row>
    <row r="48" spans="1:26" ht="30" x14ac:dyDescent="0.25">
      <c r="C48" s="54" t="s">
        <v>0</v>
      </c>
      <c r="D48" s="26"/>
      <c r="E48" s="28" t="s">
        <v>37</v>
      </c>
      <c r="F48" s="26"/>
      <c r="G48" s="28" t="s">
        <v>38</v>
      </c>
      <c r="H48" s="26"/>
      <c r="I48" s="46"/>
      <c r="J48" s="32"/>
      <c r="K48" s="32"/>
      <c r="L48" s="32"/>
      <c r="M48" s="32"/>
      <c r="N48" s="32"/>
      <c r="O48" s="32"/>
      <c r="V48" s="32"/>
      <c r="W48" s="32"/>
      <c r="X48" s="32"/>
    </row>
    <row r="49" spans="1:24" x14ac:dyDescent="0.25">
      <c r="C49" s="26"/>
      <c r="D49" s="26"/>
      <c r="E49" s="26"/>
      <c r="F49" s="26"/>
      <c r="G49" s="26"/>
      <c r="H49" s="26"/>
      <c r="I49" s="46"/>
      <c r="J49" s="32"/>
      <c r="K49" s="32"/>
      <c r="L49" s="32"/>
      <c r="M49" s="32"/>
      <c r="N49" s="32"/>
      <c r="O49" s="32"/>
      <c r="V49" s="32"/>
      <c r="W49" s="32"/>
      <c r="X49" s="32"/>
    </row>
    <row r="50" spans="1:24" x14ac:dyDescent="0.25">
      <c r="C50" s="26"/>
      <c r="D50" s="26"/>
      <c r="E50" s="26"/>
      <c r="F50" s="26"/>
      <c r="G50" s="26"/>
      <c r="H50" s="26"/>
      <c r="I50" s="46"/>
      <c r="J50" s="32"/>
      <c r="K50" s="32"/>
      <c r="L50" s="32"/>
      <c r="M50" s="32"/>
      <c r="N50" s="32"/>
      <c r="O50" s="32"/>
      <c r="V50" s="32"/>
      <c r="W50" s="32"/>
      <c r="X50" s="32"/>
    </row>
    <row r="51" spans="1:24" x14ac:dyDescent="0.25">
      <c r="C51" s="25" t="s">
        <v>11</v>
      </c>
      <c r="D51" s="26"/>
      <c r="E51" s="21" t="s">
        <v>48</v>
      </c>
      <c r="F51" s="26"/>
      <c r="G51" s="27">
        <f>SUM(G21:M21)</f>
        <v>971091</v>
      </c>
      <c r="H51" s="26"/>
      <c r="I51" s="46"/>
      <c r="J51" s="32"/>
      <c r="K51" s="32"/>
      <c r="L51" s="32"/>
      <c r="M51" s="32"/>
      <c r="N51" s="32"/>
      <c r="O51" s="32"/>
      <c r="V51" s="32"/>
      <c r="W51" s="32"/>
      <c r="X51" s="32"/>
    </row>
    <row r="52" spans="1:24" ht="30" x14ac:dyDescent="0.25">
      <c r="C52" s="54" t="s">
        <v>34</v>
      </c>
      <c r="D52" s="26"/>
      <c r="E52" s="28" t="s">
        <v>37</v>
      </c>
      <c r="F52" s="26"/>
      <c r="G52" s="28" t="s">
        <v>38</v>
      </c>
      <c r="H52" s="26"/>
      <c r="I52" s="46"/>
      <c r="J52" s="32"/>
      <c r="K52" s="32"/>
      <c r="L52" s="32"/>
      <c r="M52" s="32"/>
      <c r="N52" s="32"/>
      <c r="O52" s="32"/>
      <c r="V52" s="32"/>
      <c r="W52" s="32"/>
      <c r="X52" s="32"/>
    </row>
    <row r="53" spans="1:24" x14ac:dyDescent="0.25">
      <c r="C53" s="26"/>
      <c r="D53" s="26"/>
      <c r="E53" s="26"/>
      <c r="F53" s="26"/>
      <c r="G53" s="26"/>
      <c r="H53" s="26"/>
      <c r="I53" s="46"/>
      <c r="J53" s="32"/>
      <c r="K53" s="32"/>
      <c r="L53" s="32"/>
      <c r="M53" s="32"/>
      <c r="N53" s="32"/>
      <c r="O53" s="32"/>
      <c r="V53" s="32"/>
      <c r="W53" s="32"/>
      <c r="X53" s="32"/>
    </row>
    <row r="54" spans="1:24" x14ac:dyDescent="0.25">
      <c r="C54" s="25" t="s">
        <v>2</v>
      </c>
      <c r="D54" s="26"/>
      <c r="E54" s="21" t="s">
        <v>48</v>
      </c>
      <c r="F54" s="26"/>
      <c r="G54" s="27">
        <f>SUM(G24:M24)</f>
        <v>917701.91</v>
      </c>
      <c r="H54" s="26"/>
      <c r="I54" s="46"/>
      <c r="J54" s="32"/>
      <c r="K54" s="32"/>
      <c r="L54" s="32"/>
      <c r="M54" s="32"/>
      <c r="N54" s="32"/>
      <c r="O54" s="32"/>
      <c r="V54" s="32"/>
      <c r="W54" s="32"/>
      <c r="X54" s="32"/>
    </row>
    <row r="55" spans="1:24" ht="30" x14ac:dyDescent="0.25">
      <c r="C55" s="54" t="s">
        <v>53</v>
      </c>
      <c r="D55" s="26"/>
      <c r="E55" s="28" t="s">
        <v>37</v>
      </c>
      <c r="F55" s="26"/>
      <c r="G55" s="28" t="s">
        <v>38</v>
      </c>
      <c r="H55" s="26"/>
      <c r="I55" s="46"/>
      <c r="J55" s="32"/>
      <c r="K55" s="32"/>
      <c r="L55" s="32"/>
      <c r="M55" s="32"/>
      <c r="N55" s="32"/>
      <c r="O55" s="32"/>
      <c r="V55" s="32"/>
      <c r="W55" s="32"/>
      <c r="X55" s="32"/>
    </row>
    <row r="56" spans="1:24" x14ac:dyDescent="0.25">
      <c r="I56" s="32"/>
      <c r="J56" s="32"/>
      <c r="K56" s="32"/>
      <c r="L56" s="32"/>
      <c r="M56" s="32"/>
      <c r="N56" s="32"/>
      <c r="O56" s="32"/>
      <c r="V56" s="32"/>
      <c r="W56" s="32"/>
      <c r="X56" s="32"/>
    </row>
    <row r="57" spans="1:24" x14ac:dyDescent="0.25">
      <c r="C57" s="25" t="s">
        <v>10</v>
      </c>
      <c r="D57" s="26"/>
      <c r="E57" s="21" t="s">
        <v>48</v>
      </c>
      <c r="F57" s="26"/>
      <c r="G57" s="27">
        <f>SUM(G27:M27)</f>
        <v>1031427</v>
      </c>
      <c r="H57" s="26"/>
      <c r="I57" s="46"/>
      <c r="J57" s="32"/>
      <c r="K57" s="32"/>
      <c r="L57" s="32"/>
      <c r="M57" s="32"/>
      <c r="N57" s="32"/>
      <c r="O57" s="32"/>
      <c r="V57" s="32"/>
      <c r="W57" s="32"/>
      <c r="X57" s="32"/>
    </row>
    <row r="58" spans="1:24" ht="30" x14ac:dyDescent="0.25">
      <c r="C58" s="54" t="s">
        <v>53</v>
      </c>
      <c r="D58" s="26"/>
      <c r="E58" s="28" t="s">
        <v>37</v>
      </c>
      <c r="F58" s="26"/>
      <c r="G58" s="28" t="s">
        <v>38</v>
      </c>
      <c r="H58" s="26"/>
      <c r="I58" s="46"/>
      <c r="J58" s="32"/>
      <c r="K58" s="32"/>
      <c r="L58" s="32"/>
      <c r="M58" s="32"/>
      <c r="N58" s="32"/>
      <c r="O58" s="32"/>
      <c r="V58" s="32"/>
      <c r="W58" s="32"/>
      <c r="X58" s="32"/>
    </row>
    <row r="59" spans="1:24" x14ac:dyDescent="0.25">
      <c r="C59" s="26"/>
      <c r="D59" s="26"/>
      <c r="E59" s="26"/>
      <c r="F59" s="26"/>
      <c r="G59" s="26"/>
      <c r="H59" s="26"/>
      <c r="I59" s="46"/>
      <c r="J59" s="32"/>
      <c r="K59" s="32"/>
      <c r="L59" s="32"/>
      <c r="M59" s="32"/>
      <c r="N59" s="32"/>
      <c r="O59" s="32"/>
      <c r="V59" s="32"/>
      <c r="W59" s="32"/>
      <c r="X59" s="32"/>
    </row>
    <row r="60" spans="1:24" x14ac:dyDescent="0.25">
      <c r="C60" s="25" t="s">
        <v>9</v>
      </c>
      <c r="D60" s="26"/>
      <c r="E60" s="21" t="s">
        <v>48</v>
      </c>
      <c r="F60" s="26"/>
      <c r="G60" s="27">
        <f>SUM(G30:M30)</f>
        <v>1121546</v>
      </c>
      <c r="H60" s="26"/>
      <c r="I60" s="46"/>
      <c r="J60" s="32"/>
      <c r="K60" s="32"/>
      <c r="L60" s="32"/>
      <c r="M60" s="32"/>
      <c r="N60" s="32"/>
      <c r="O60" s="32"/>
      <c r="V60" s="32"/>
      <c r="W60" s="32"/>
      <c r="X60" s="32"/>
    </row>
    <row r="61" spans="1:24" ht="30" x14ac:dyDescent="0.25">
      <c r="C61" s="54" t="s">
        <v>53</v>
      </c>
      <c r="D61" s="26"/>
      <c r="E61" s="28" t="s">
        <v>37</v>
      </c>
      <c r="F61" s="26"/>
      <c r="G61" s="28" t="s">
        <v>38</v>
      </c>
      <c r="H61" s="26"/>
      <c r="I61" s="46"/>
      <c r="J61" s="32"/>
      <c r="K61" s="32"/>
      <c r="L61" s="32"/>
      <c r="M61" s="32"/>
      <c r="N61" s="32"/>
      <c r="O61" s="32"/>
      <c r="V61" s="32"/>
      <c r="W61" s="32"/>
      <c r="X61" s="32"/>
    </row>
    <row r="62" spans="1:24" x14ac:dyDescent="0.25">
      <c r="C62" s="26"/>
      <c r="D62" s="26"/>
      <c r="E62" s="26"/>
      <c r="F62" s="26"/>
      <c r="G62" s="26"/>
      <c r="H62" s="26"/>
      <c r="I62" s="46"/>
      <c r="J62" s="32"/>
      <c r="K62" s="32"/>
      <c r="L62" s="32"/>
      <c r="M62" s="32"/>
      <c r="N62" s="32"/>
      <c r="O62" s="32"/>
      <c r="V62" s="32"/>
      <c r="W62" s="32"/>
      <c r="X62" s="32"/>
    </row>
    <row r="63" spans="1:2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2"/>
      <c r="K63" s="32"/>
      <c r="L63" s="32"/>
      <c r="M63" s="32"/>
      <c r="N63" s="32"/>
      <c r="O63" s="32"/>
      <c r="V63" s="32"/>
      <c r="W63" s="32"/>
      <c r="X63" s="32"/>
    </row>
    <row r="64" spans="1:24" ht="18.75" x14ac:dyDescent="0.3">
      <c r="A64" s="35"/>
      <c r="B64" s="48" t="s">
        <v>39</v>
      </c>
      <c r="C64" s="35"/>
      <c r="D64" s="35"/>
      <c r="E64" s="35"/>
      <c r="F64" s="35"/>
      <c r="G64" s="35"/>
      <c r="H64" s="35"/>
      <c r="I64" s="35"/>
      <c r="J64" s="32"/>
      <c r="K64" s="32"/>
      <c r="L64" s="32"/>
      <c r="M64" s="32"/>
      <c r="N64" s="32"/>
      <c r="O64" s="32"/>
      <c r="V64" s="32"/>
      <c r="W64" s="32"/>
      <c r="X64" s="32"/>
    </row>
    <row r="65" spans="1:24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2"/>
      <c r="K65" s="32"/>
      <c r="L65" s="32"/>
      <c r="M65" s="32"/>
      <c r="N65" s="32"/>
      <c r="O65" s="32"/>
      <c r="V65" s="32"/>
      <c r="W65" s="32"/>
      <c r="X65" s="32"/>
    </row>
    <row r="66" spans="1:24" x14ac:dyDescent="0.25">
      <c r="A66" s="35"/>
      <c r="B66" s="35"/>
      <c r="C66" s="35" t="s">
        <v>40</v>
      </c>
      <c r="D66" s="35"/>
      <c r="E66" s="35"/>
      <c r="F66" s="35"/>
      <c r="G66" s="35"/>
      <c r="H66" s="35"/>
      <c r="I66" s="35" t="s">
        <v>50</v>
      </c>
      <c r="J66" s="32"/>
      <c r="K66" s="32"/>
      <c r="L66" s="32"/>
      <c r="M66" s="32"/>
      <c r="N66" s="32"/>
      <c r="O66" s="32"/>
      <c r="V66" s="32"/>
      <c r="W66" s="32"/>
      <c r="X66" s="32"/>
    </row>
    <row r="67" spans="1:2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2"/>
      <c r="K67" s="32"/>
      <c r="L67" s="32"/>
      <c r="M67" s="32"/>
      <c r="N67" s="32"/>
      <c r="O67" s="32"/>
      <c r="V67" s="32"/>
      <c r="W67" s="32"/>
      <c r="X67" s="32"/>
    </row>
    <row r="68" spans="1:24" x14ac:dyDescent="0.2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V68" s="32"/>
      <c r="W68" s="32"/>
      <c r="X68" s="32"/>
    </row>
    <row r="69" spans="1:24" x14ac:dyDescent="0.25">
      <c r="C69" s="25" t="s">
        <v>11</v>
      </c>
      <c r="D69" s="26"/>
      <c r="E69" s="27">
        <v>1817720</v>
      </c>
      <c r="F69" s="26"/>
      <c r="G69" s="25" t="s">
        <v>2</v>
      </c>
      <c r="H69" s="26"/>
      <c r="I69" s="27">
        <v>1544032</v>
      </c>
      <c r="J69" s="26"/>
      <c r="K69" s="25" t="s">
        <v>10</v>
      </c>
      <c r="L69" s="26"/>
      <c r="M69" s="27">
        <v>1808415</v>
      </c>
      <c r="N69" s="26"/>
      <c r="O69" s="25" t="s">
        <v>9</v>
      </c>
      <c r="P69" s="26"/>
      <c r="Q69" s="27">
        <v>1415674</v>
      </c>
      <c r="V69" s="32"/>
      <c r="W69" s="32"/>
      <c r="X69" s="32"/>
    </row>
    <row r="70" spans="1:24" x14ac:dyDescent="0.25">
      <c r="C70" s="26" t="s">
        <v>27</v>
      </c>
      <c r="D70" s="26"/>
      <c r="E70" s="28" t="s">
        <v>41</v>
      </c>
      <c r="F70" s="26"/>
      <c r="G70" s="26" t="s">
        <v>27</v>
      </c>
      <c r="H70" s="26"/>
      <c r="I70" s="28" t="s">
        <v>41</v>
      </c>
      <c r="J70" s="26"/>
      <c r="K70" s="26" t="s">
        <v>33</v>
      </c>
      <c r="L70" s="26"/>
      <c r="M70" s="28" t="s">
        <v>41</v>
      </c>
      <c r="N70" s="26"/>
      <c r="O70" s="26" t="s">
        <v>0</v>
      </c>
      <c r="P70" s="26"/>
      <c r="Q70" s="28" t="s">
        <v>41</v>
      </c>
      <c r="V70" s="32"/>
      <c r="W70" s="32"/>
      <c r="X70" s="32"/>
    </row>
    <row r="71" spans="1:24" x14ac:dyDescent="0.2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V71" s="32"/>
      <c r="W71" s="32"/>
      <c r="X71" s="32"/>
    </row>
    <row r="72" spans="1:24" x14ac:dyDescent="0.2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V72" s="32"/>
      <c r="W72" s="32"/>
      <c r="X72" s="32"/>
    </row>
    <row r="73" spans="1:24" x14ac:dyDescent="0.25">
      <c r="C73" s="25" t="str">
        <f>C69</f>
        <v>June</v>
      </c>
      <c r="D73" s="26"/>
      <c r="E73" s="27">
        <v>1622684</v>
      </c>
      <c r="F73" s="26"/>
      <c r="G73" s="25" t="s">
        <v>2</v>
      </c>
      <c r="H73" s="26"/>
      <c r="I73" s="27">
        <v>1931489</v>
      </c>
      <c r="J73" s="26"/>
      <c r="K73" s="25" t="s">
        <v>10</v>
      </c>
      <c r="L73" s="26"/>
      <c r="M73" s="27">
        <v>1473400</v>
      </c>
      <c r="N73" s="26"/>
      <c r="O73" s="25" t="s">
        <v>9</v>
      </c>
      <c r="P73" s="26"/>
      <c r="Q73" s="27">
        <v>1681930</v>
      </c>
      <c r="V73" s="32"/>
      <c r="W73" s="32"/>
      <c r="X73" s="32"/>
    </row>
    <row r="74" spans="1:24" ht="30" x14ac:dyDescent="0.25">
      <c r="C74" s="28" t="s">
        <v>42</v>
      </c>
      <c r="D74" s="26"/>
      <c r="E74" s="28" t="s">
        <v>41</v>
      </c>
      <c r="F74" s="26"/>
      <c r="G74" s="28" t="s">
        <v>43</v>
      </c>
      <c r="H74" s="26"/>
      <c r="I74" s="28" t="s">
        <v>41</v>
      </c>
      <c r="J74" s="26"/>
      <c r="K74" s="55" t="s">
        <v>54</v>
      </c>
      <c r="L74" s="26"/>
      <c r="M74" s="28" t="s">
        <v>41</v>
      </c>
      <c r="N74" s="26"/>
      <c r="O74" s="55" t="s">
        <v>54</v>
      </c>
      <c r="P74" s="26"/>
      <c r="Q74" s="28" t="s">
        <v>41</v>
      </c>
      <c r="V74" s="32"/>
      <c r="W74" s="32"/>
      <c r="X74" s="32"/>
    </row>
    <row r="75" spans="1:24" x14ac:dyDescent="0.2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V75" s="32"/>
      <c r="W75" s="32"/>
      <c r="X75" s="32"/>
    </row>
    <row r="76" spans="1:24" x14ac:dyDescent="0.25">
      <c r="A76" s="32"/>
      <c r="B76" s="32"/>
      <c r="C76" s="46"/>
      <c r="D76" s="46"/>
      <c r="E76" s="46"/>
      <c r="F76" s="46"/>
      <c r="G76" s="46"/>
      <c r="H76" s="46"/>
      <c r="I76" s="46"/>
      <c r="J76" s="46"/>
      <c r="K76" s="32"/>
      <c r="L76" s="46"/>
      <c r="M76" s="32"/>
      <c r="N76" s="32"/>
      <c r="O76" s="32"/>
      <c r="V76" s="32"/>
      <c r="W76" s="32"/>
      <c r="X76" s="32"/>
    </row>
    <row r="77" spans="1:24" x14ac:dyDescent="0.25">
      <c r="A77" s="32"/>
      <c r="B77" s="32"/>
      <c r="C77" s="46"/>
      <c r="D77" s="46"/>
      <c r="E77" s="46"/>
      <c r="F77" s="46"/>
      <c r="G77" s="46"/>
      <c r="H77" s="46"/>
      <c r="I77" s="46"/>
      <c r="J77" s="46"/>
      <c r="K77" s="32"/>
      <c r="L77" s="46"/>
      <c r="M77" s="32"/>
      <c r="N77" s="32"/>
      <c r="O77" s="32"/>
      <c r="V77" s="32"/>
      <c r="W77" s="32"/>
      <c r="X77" s="32"/>
    </row>
    <row r="78" spans="1:24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V78" s="32"/>
      <c r="W78" s="32"/>
      <c r="X78" s="32"/>
    </row>
    <row r="79" spans="1:24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V79" s="32"/>
      <c r="W79" s="32"/>
      <c r="X79" s="32"/>
    </row>
    <row r="80" spans="1:24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V80" s="32"/>
      <c r="W80" s="32"/>
      <c r="X80" s="32"/>
    </row>
    <row r="81" spans="1:24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V81" s="32"/>
      <c r="W81" s="32"/>
      <c r="X81" s="32"/>
    </row>
    <row r="82" spans="1:24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V82" s="32"/>
      <c r="W82" s="32"/>
      <c r="X82" s="32"/>
    </row>
    <row r="83" spans="1:24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V83" s="32"/>
      <c r="W83" s="32"/>
      <c r="X83" s="32"/>
    </row>
    <row r="84" spans="1:24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V84" s="32"/>
      <c r="W84" s="32"/>
      <c r="X84" s="32"/>
    </row>
    <row r="85" spans="1:24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V85" s="32"/>
      <c r="W85" s="32"/>
      <c r="X85" s="32"/>
    </row>
    <row r="86" spans="1:24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24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24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24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24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24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24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24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24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24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24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2020-04-20T20:39:45Z</cp:lastPrinted>
  <dcterms:created xsi:type="dcterms:W3CDTF">2020-04-08T14:34:01Z</dcterms:created>
  <dcterms:modified xsi:type="dcterms:W3CDTF">2020-07-13T18:33:38Z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